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0100162550\Downloads\"/>
    </mc:Choice>
  </mc:AlternateContent>
  <xr:revisionPtr revIDLastSave="0" documentId="13_ncr:1_{A5CF22E1-9E66-49A2-AE1C-F9BDEC56BBC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Ventas" sheetId="1" r:id="rId1"/>
    <sheet name="Costos Variables" sheetId="2" r:id="rId2"/>
    <sheet name="Costos Fijos" sheetId="3" r:id="rId3"/>
    <sheet name="Bala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B4" i="4" s="1"/>
  <c r="D21" i="1"/>
  <c r="F21" i="1"/>
  <c r="B12" i="3"/>
  <c r="B7" i="4" s="1"/>
  <c r="C14" i="2"/>
  <c r="B14" i="2"/>
  <c r="D14" i="2" s="1"/>
  <c r="E14" i="2" s="1"/>
  <c r="C13" i="2"/>
  <c r="B13" i="2"/>
  <c r="D13" i="2" s="1"/>
  <c r="E13" i="2" s="1"/>
  <c r="C12" i="2"/>
  <c r="B12" i="2"/>
  <c r="C11" i="2"/>
  <c r="B11" i="2"/>
  <c r="D11" i="2" s="1"/>
  <c r="E11" i="2" s="1"/>
  <c r="C10" i="2"/>
  <c r="B10" i="2"/>
  <c r="D10" i="2" s="1"/>
  <c r="E10" i="2" s="1"/>
  <c r="C9" i="2"/>
  <c r="B9" i="2"/>
  <c r="D9" i="2" s="1"/>
  <c r="E9" i="2" s="1"/>
  <c r="C8" i="2"/>
  <c r="B8" i="2"/>
  <c r="C7" i="2"/>
  <c r="B7" i="2"/>
  <c r="C6" i="2"/>
  <c r="B6" i="2"/>
  <c r="C5" i="2"/>
  <c r="B5" i="2"/>
  <c r="D5" i="2" s="1"/>
  <c r="B5" i="4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1" i="1" s="1"/>
  <c r="D12" i="2" l="1"/>
  <c r="E12" i="2" s="1"/>
  <c r="D8" i="2"/>
  <c r="E8" i="2" s="1"/>
  <c r="C16" i="2"/>
  <c r="D6" i="2"/>
  <c r="E6" i="2" s="1"/>
  <c r="D7" i="2"/>
  <c r="E7" i="2" s="1"/>
  <c r="E8" i="4"/>
  <c r="B6" i="4"/>
  <c r="B8" i="4" s="1"/>
  <c r="E5" i="2"/>
  <c r="B16" i="2"/>
  <c r="D16" i="2" l="1"/>
  <c r="E6" i="4"/>
  <c r="E7" i="4" s="1"/>
  <c r="E16" i="2"/>
  <c r="B9" i="4"/>
  <c r="E5" i="4"/>
  <c r="E4" i="4"/>
</calcChain>
</file>

<file path=xl/sharedStrings.xml><?xml version="1.0" encoding="utf-8"?>
<sst xmlns="http://schemas.openxmlformats.org/spreadsheetml/2006/main" count="96" uniqueCount="69">
  <si>
    <t>Tienda Ya - Registro de Ventas</t>
  </si>
  <si>
    <t>Fecha de elaboración: 28/04/2026</t>
  </si>
  <si>
    <t>Fecha</t>
  </si>
  <si>
    <t>Producto</t>
  </si>
  <si>
    <t>Categoría</t>
  </si>
  <si>
    <t>Cantidad</t>
  </si>
  <si>
    <t>Precio venta</t>
  </si>
  <si>
    <t>Costo unitario</t>
  </si>
  <si>
    <t>Utilidad</t>
  </si>
  <si>
    <t>Refresco cola 600 ml</t>
  </si>
  <si>
    <t>Bebidas</t>
  </si>
  <si>
    <t>Papas saladas 45 g</t>
  </si>
  <si>
    <t>Botanas</t>
  </si>
  <si>
    <t>Huevo docena</t>
  </si>
  <si>
    <t>Lácteos</t>
  </si>
  <si>
    <t>Arroz 900 g</t>
  </si>
  <si>
    <t>Abarrotes</t>
  </si>
  <si>
    <t>Jabón de barra</t>
  </si>
  <si>
    <t>Hogar</t>
  </si>
  <si>
    <t>Detergente 850 g</t>
  </si>
  <si>
    <t>Limpieza</t>
  </si>
  <si>
    <t>Dulce surtido bolsa</t>
  </si>
  <si>
    <t>Dulces</t>
  </si>
  <si>
    <t>Pan blanco grande</t>
  </si>
  <si>
    <t>Pan</t>
  </si>
  <si>
    <t>Jitomate kg</t>
  </si>
  <si>
    <t>Báscula</t>
  </si>
  <si>
    <t>Plátano kg</t>
  </si>
  <si>
    <t>Croquetas 1 kg</t>
  </si>
  <si>
    <t>Mascotas</t>
  </si>
  <si>
    <t>Atún en agua</t>
  </si>
  <si>
    <t>Agua natural 1 L</t>
  </si>
  <si>
    <t>Chocolate barra</t>
  </si>
  <si>
    <t>Papel higiénico 4p</t>
  </si>
  <si>
    <t>Totales</t>
  </si>
  <si>
    <t>Costos Variables por Categoría</t>
  </si>
  <si>
    <t>Ventas</t>
  </si>
  <si>
    <t>Costo variable</t>
  </si>
  <si>
    <t>Utilidad bruta</t>
  </si>
  <si>
    <t>Margen</t>
  </si>
  <si>
    <t>Costos Fijos Mensuales</t>
  </si>
  <si>
    <t>Concepto</t>
  </si>
  <si>
    <t>Monto</t>
  </si>
  <si>
    <t>Frecuencia</t>
  </si>
  <si>
    <t>Notas</t>
  </si>
  <si>
    <t>Renta</t>
  </si>
  <si>
    <t>Mensual</t>
  </si>
  <si>
    <t>Local pequeño</t>
  </si>
  <si>
    <t>Luz</t>
  </si>
  <si>
    <t>Estimado</t>
  </si>
  <si>
    <t>Agua</t>
  </si>
  <si>
    <t>Internet</t>
  </si>
  <si>
    <t>Plan básico</t>
  </si>
  <si>
    <t>Sueldos / apoyo</t>
  </si>
  <si>
    <t>Apoyo parcial</t>
  </si>
  <si>
    <t>Merma</t>
  </si>
  <si>
    <t>Perecederos</t>
  </si>
  <si>
    <t>Total costos fijos</t>
  </si>
  <si>
    <t>Balance del Mes - Tienda Ya</t>
  </si>
  <si>
    <t>Ventas totales</t>
  </si>
  <si>
    <t>Estado</t>
  </si>
  <si>
    <t>Costos variables</t>
  </si>
  <si>
    <t>Mensaje</t>
  </si>
  <si>
    <t>Ventas necesarias para cubrir costos</t>
  </si>
  <si>
    <t>Costos fijos</t>
  </si>
  <si>
    <t>Faltante / excedente</t>
  </si>
  <si>
    <t>Utilidad final</t>
  </si>
  <si>
    <t>Utilidad sugerida</t>
  </si>
  <si>
    <t>Margen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</si>
</sst>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>
    <font>
      <sz val="11"/>
      <name val="Carlito"/>
    </font>
    <font>
      <b/>
      <sz val="18"/>
      <color rgb="FF0F172A"/>
      <name val="Carlito"/>
    </font>
    <font>
      <sz val="11"/>
      <color rgb="FF475569"/>
      <name val="Carlito"/>
    </font>
    <font>
      <b/>
      <sz val="11"/>
      <color rgb="FF0F172A"/>
      <name val="Carlito"/>
    </font>
    <font>
      <sz val="11"/>
      <color rgb="FF0F172A"/>
      <name val="Carlito"/>
    </font>
    <font>
      <b/>
      <sz val="12"/>
      <color rgb="FF0F172A"/>
      <name val="Carlito"/>
    </font>
    <font>
      <sz val="12"/>
      <color rgb="FF0F172A"/>
      <name val="Carlito"/>
    </font>
  </fonts>
  <fills count="6">
    <fill>
      <patternFill patternType="none"/>
    </fill>
    <fill>
      <patternFill patternType="gray125"/>
    </fill>
    <fill>
      <patternFill patternType="solid">
        <fgColor rgb="FFDBEAFE"/>
      </patternFill>
    </fill>
    <fill>
      <patternFill patternType="solid">
        <fgColor rgb="FFBFDBFE"/>
      </patternFill>
    </fill>
    <fill>
      <patternFill patternType="solid">
        <fgColor rgb="FFDCFCE7"/>
      </patternFill>
    </fill>
    <fill>
      <patternFill patternType="solid">
        <fgColor rgb="FFFFEDD5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D7" sqref="D7"/>
    </sheetView>
  </sheetViews>
  <sheetFormatPr baseColWidth="10" defaultColWidth="8.796875" defaultRowHeight="13.8"/>
  <cols>
    <col min="1" max="1" width="14" customWidth="1"/>
    <col min="2" max="2" width="24" customWidth="1"/>
    <col min="3" max="3" width="16" customWidth="1"/>
    <col min="4" max="4" width="11" customWidth="1"/>
    <col min="5" max="7" width="14" customWidth="1"/>
  </cols>
  <sheetData>
    <row r="1" spans="1:7" ht="22.35" customHeight="1">
      <c r="A1" s="19" t="s">
        <v>0</v>
      </c>
      <c r="B1" s="19"/>
      <c r="C1" s="19"/>
      <c r="D1" s="19"/>
      <c r="E1" s="19"/>
      <c r="F1" s="19"/>
      <c r="G1" s="19"/>
    </row>
    <row r="2" spans="1:7" ht="17.55" customHeight="1">
      <c r="A2" s="18" t="s">
        <v>1</v>
      </c>
      <c r="B2" s="18"/>
      <c r="C2" s="18"/>
      <c r="D2" s="18"/>
      <c r="E2" s="18"/>
      <c r="F2" s="18"/>
      <c r="G2" s="18"/>
    </row>
    <row r="4" spans="1:7" ht="17.5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>
      <c r="A5" s="4">
        <v>46134</v>
      </c>
      <c r="B5" s="4" t="s">
        <v>9</v>
      </c>
      <c r="C5" s="4" t="s">
        <v>10</v>
      </c>
      <c r="D5" s="4">
        <v>200</v>
      </c>
      <c r="E5" s="5">
        <v>18</v>
      </c>
      <c r="F5" s="5">
        <v>15</v>
      </c>
      <c r="G5" s="5">
        <f t="shared" ref="G5:G19" si="0">D5*(E5-F5)</f>
        <v>600</v>
      </c>
    </row>
    <row r="6" spans="1:7">
      <c r="A6" s="4">
        <v>46134</v>
      </c>
      <c r="B6" s="4" t="s">
        <v>11</v>
      </c>
      <c r="C6" s="4" t="s">
        <v>12</v>
      </c>
      <c r="D6" s="4">
        <v>150</v>
      </c>
      <c r="E6" s="5">
        <v>16</v>
      </c>
      <c r="F6" s="5">
        <v>12</v>
      </c>
      <c r="G6" s="5">
        <f t="shared" si="0"/>
        <v>600</v>
      </c>
    </row>
    <row r="7" spans="1:7">
      <c r="A7" s="4">
        <v>46135</v>
      </c>
      <c r="B7" s="4" t="s">
        <v>13</v>
      </c>
      <c r="C7" s="4" t="s">
        <v>14</v>
      </c>
      <c r="D7" s="4">
        <v>75</v>
      </c>
      <c r="E7" s="5">
        <v>42</v>
      </c>
      <c r="F7" s="5">
        <v>36</v>
      </c>
      <c r="G7" s="5">
        <f t="shared" si="0"/>
        <v>450</v>
      </c>
    </row>
    <row r="8" spans="1:7">
      <c r="A8" s="4">
        <v>46135</v>
      </c>
      <c r="B8" s="4" t="s">
        <v>15</v>
      </c>
      <c r="C8" s="4" t="s">
        <v>16</v>
      </c>
      <c r="D8" s="4">
        <v>80</v>
      </c>
      <c r="E8" s="5">
        <v>26</v>
      </c>
      <c r="F8" s="5">
        <v>21</v>
      </c>
      <c r="G8" s="5">
        <f t="shared" si="0"/>
        <v>400</v>
      </c>
    </row>
    <row r="9" spans="1:7">
      <c r="A9" s="4">
        <v>46136</v>
      </c>
      <c r="B9" s="4" t="s">
        <v>17</v>
      </c>
      <c r="C9" s="4" t="s">
        <v>18</v>
      </c>
      <c r="D9" s="4">
        <v>120</v>
      </c>
      <c r="E9" s="5">
        <v>14</v>
      </c>
      <c r="F9" s="5">
        <v>9</v>
      </c>
      <c r="G9" s="5">
        <f t="shared" si="0"/>
        <v>600</v>
      </c>
    </row>
    <row r="10" spans="1:7">
      <c r="A10" s="4">
        <v>46136</v>
      </c>
      <c r="B10" s="4" t="s">
        <v>19</v>
      </c>
      <c r="C10" s="4" t="s">
        <v>20</v>
      </c>
      <c r="D10" s="4">
        <v>45</v>
      </c>
      <c r="E10" s="5">
        <v>38</v>
      </c>
      <c r="F10" s="5">
        <v>28</v>
      </c>
      <c r="G10" s="5">
        <f t="shared" si="0"/>
        <v>450</v>
      </c>
    </row>
    <row r="11" spans="1:7">
      <c r="A11" s="4">
        <v>46137</v>
      </c>
      <c r="B11" s="4" t="s">
        <v>21</v>
      </c>
      <c r="C11" s="4" t="s">
        <v>22</v>
      </c>
      <c r="D11" s="4">
        <v>200</v>
      </c>
      <c r="E11" s="5">
        <v>10</v>
      </c>
      <c r="F11" s="5">
        <v>5</v>
      </c>
      <c r="G11" s="5">
        <f t="shared" si="0"/>
        <v>1000</v>
      </c>
    </row>
    <row r="12" spans="1:7">
      <c r="A12" s="4">
        <v>46137</v>
      </c>
      <c r="B12" s="4" t="s">
        <v>23</v>
      </c>
      <c r="C12" s="4" t="s">
        <v>24</v>
      </c>
      <c r="D12" s="4">
        <v>85</v>
      </c>
      <c r="E12" s="5">
        <v>46</v>
      </c>
      <c r="F12" s="5">
        <v>36</v>
      </c>
      <c r="G12" s="5">
        <f t="shared" si="0"/>
        <v>850</v>
      </c>
    </row>
    <row r="13" spans="1:7">
      <c r="A13" s="4">
        <v>46138</v>
      </c>
      <c r="B13" s="4" t="s">
        <v>25</v>
      </c>
      <c r="C13" s="4" t="s">
        <v>26</v>
      </c>
      <c r="D13" s="4">
        <v>95</v>
      </c>
      <c r="E13" s="5">
        <v>34</v>
      </c>
      <c r="F13" s="5">
        <v>22</v>
      </c>
      <c r="G13" s="5">
        <f t="shared" si="0"/>
        <v>1140</v>
      </c>
    </row>
    <row r="14" spans="1:7">
      <c r="A14" s="4">
        <v>46138</v>
      </c>
      <c r="B14" s="4" t="s">
        <v>27</v>
      </c>
      <c r="C14" s="4" t="s">
        <v>26</v>
      </c>
      <c r="D14" s="4">
        <v>130</v>
      </c>
      <c r="E14" s="5">
        <v>28</v>
      </c>
      <c r="F14" s="5">
        <v>18</v>
      </c>
      <c r="G14" s="5">
        <f t="shared" si="0"/>
        <v>1300</v>
      </c>
    </row>
    <row r="15" spans="1:7">
      <c r="A15" s="4">
        <v>46139</v>
      </c>
      <c r="B15" s="4" t="s">
        <v>28</v>
      </c>
      <c r="C15" s="4" t="s">
        <v>29</v>
      </c>
      <c r="D15" s="4">
        <v>65</v>
      </c>
      <c r="E15" s="5">
        <v>52</v>
      </c>
      <c r="F15" s="5">
        <v>39</v>
      </c>
      <c r="G15" s="5">
        <f t="shared" si="0"/>
        <v>845</v>
      </c>
    </row>
    <row r="16" spans="1:7">
      <c r="A16" s="4">
        <v>46139</v>
      </c>
      <c r="B16" s="4" t="s">
        <v>30</v>
      </c>
      <c r="C16" s="4" t="s">
        <v>16</v>
      </c>
      <c r="D16" s="4">
        <v>110</v>
      </c>
      <c r="E16" s="5">
        <v>27</v>
      </c>
      <c r="F16" s="5">
        <v>21</v>
      </c>
      <c r="G16" s="5">
        <f t="shared" si="0"/>
        <v>660</v>
      </c>
    </row>
    <row r="17" spans="1:7">
      <c r="A17" s="4">
        <v>46140</v>
      </c>
      <c r="B17" s="4" t="s">
        <v>31</v>
      </c>
      <c r="C17" s="4" t="s">
        <v>10</v>
      </c>
      <c r="D17" s="4">
        <v>180</v>
      </c>
      <c r="E17" s="5">
        <v>22</v>
      </c>
      <c r="F17" s="5">
        <v>16</v>
      </c>
      <c r="G17" s="5">
        <f t="shared" si="0"/>
        <v>1080</v>
      </c>
    </row>
    <row r="18" spans="1:7">
      <c r="A18" s="4">
        <v>46140</v>
      </c>
      <c r="B18" s="4" t="s">
        <v>32</v>
      </c>
      <c r="C18" s="4" t="s">
        <v>22</v>
      </c>
      <c r="D18" s="4">
        <v>140</v>
      </c>
      <c r="E18" s="5">
        <v>24</v>
      </c>
      <c r="F18" s="5">
        <v>14</v>
      </c>
      <c r="G18" s="5">
        <f t="shared" si="0"/>
        <v>1400</v>
      </c>
    </row>
    <row r="19" spans="1:7">
      <c r="A19" s="4">
        <v>46140</v>
      </c>
      <c r="B19" s="4" t="s">
        <v>33</v>
      </c>
      <c r="C19" s="4" t="s">
        <v>18</v>
      </c>
      <c r="D19" s="4">
        <v>90</v>
      </c>
      <c r="E19" s="5">
        <v>39</v>
      </c>
      <c r="F19" s="5">
        <v>29</v>
      </c>
      <c r="G19" s="5">
        <f t="shared" si="0"/>
        <v>900</v>
      </c>
    </row>
    <row r="20" spans="1:7">
      <c r="A20" s="4"/>
      <c r="B20" s="4"/>
      <c r="C20" s="4"/>
      <c r="D20" s="4"/>
      <c r="E20" s="5"/>
      <c r="F20" s="5"/>
      <c r="G20" s="5"/>
    </row>
    <row r="21" spans="1:7">
      <c r="A21" s="7" t="s">
        <v>34</v>
      </c>
      <c r="B21" s="7"/>
      <c r="C21" s="7"/>
      <c r="D21" s="7">
        <f>SUM(D5:D19)</f>
        <v>1765</v>
      </c>
      <c r="E21" s="8">
        <f>SUMPRODUCT(D5:D19,E5:E19)</f>
        <v>44580</v>
      </c>
      <c r="F21" s="8">
        <f>SUMPRODUCT(D5:D19,F5:F19)</f>
        <v>32305</v>
      </c>
      <c r="G21" s="8">
        <f>SUM(G5:G19)</f>
        <v>12275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/>
  </sheetViews>
  <sheetFormatPr baseColWidth="10" defaultColWidth="8.796875" defaultRowHeight="13.8"/>
  <cols>
    <col min="1" max="1" width="18" customWidth="1"/>
    <col min="2" max="2" width="15" customWidth="1"/>
    <col min="3" max="4" width="16" customWidth="1"/>
    <col min="5" max="5" width="12" customWidth="1"/>
  </cols>
  <sheetData>
    <row r="1" spans="1:5" ht="22.35" customHeight="1">
      <c r="A1" s="1" t="s">
        <v>35</v>
      </c>
      <c r="B1" s="1"/>
      <c r="C1" s="1"/>
      <c r="D1" s="1"/>
      <c r="E1" s="1"/>
    </row>
    <row r="2" spans="1:5" ht="17.55" customHeight="1">
      <c r="A2" s="2" t="s">
        <v>1</v>
      </c>
      <c r="B2" s="2"/>
      <c r="C2" s="2"/>
      <c r="D2" s="2"/>
      <c r="E2" s="2"/>
    </row>
    <row r="4" spans="1:5" ht="17.55" customHeight="1">
      <c r="A4" s="3" t="s">
        <v>4</v>
      </c>
      <c r="B4" s="3" t="s">
        <v>36</v>
      </c>
      <c r="C4" s="3" t="s">
        <v>37</v>
      </c>
      <c r="D4" s="3" t="s">
        <v>38</v>
      </c>
      <c r="E4" s="3" t="s">
        <v>39</v>
      </c>
    </row>
    <row r="5" spans="1:5">
      <c r="A5" s="4" t="s">
        <v>16</v>
      </c>
      <c r="B5" s="5">
        <f>SUMPRODUCT((Ventas!$C$5:$C$19=A5)*Ventas!$D$5:$D$19*Ventas!$E$5:$E$19)</f>
        <v>5050</v>
      </c>
      <c r="C5" s="5">
        <f>SUMPRODUCT((Ventas!$C$5:$C$19=A5)*Ventas!$D$5:$D$19*Ventas!$F$5:$F$19)</f>
        <v>3990</v>
      </c>
      <c r="D5" s="5">
        <f t="shared" ref="D5:D14" si="0">B5-C5</f>
        <v>1060</v>
      </c>
      <c r="E5" s="6">
        <f t="shared" ref="E5:E14" si="1">IFERROR(D5/B5,0)</f>
        <v>0.20990099009900989</v>
      </c>
    </row>
    <row r="6" spans="1:5">
      <c r="A6" s="4" t="s">
        <v>10</v>
      </c>
      <c r="B6" s="5">
        <f>SUMPRODUCT((Ventas!$C$5:$C$19=A6)*Ventas!$D$5:$D$19*Ventas!$E$5:$E$19)</f>
        <v>7560</v>
      </c>
      <c r="C6" s="5">
        <f>SUMPRODUCT((Ventas!$C$5:$C$19=A6)*Ventas!$D$5:$D$19*Ventas!$F$5:$F$19)</f>
        <v>5880</v>
      </c>
      <c r="D6" s="5">
        <f t="shared" si="0"/>
        <v>1680</v>
      </c>
      <c r="E6" s="6">
        <f t="shared" si="1"/>
        <v>0.22222222222222221</v>
      </c>
    </row>
    <row r="7" spans="1:5">
      <c r="A7" s="4" t="s">
        <v>12</v>
      </c>
      <c r="B7" s="5">
        <f>SUMPRODUCT((Ventas!$C$5:$C$19=A7)*Ventas!$D$5:$D$19*Ventas!$E$5:$E$19)</f>
        <v>2400</v>
      </c>
      <c r="C7" s="5">
        <f>SUMPRODUCT((Ventas!$C$5:$C$19=A7)*Ventas!$D$5:$D$19*Ventas!$F$5:$F$19)</f>
        <v>1800</v>
      </c>
      <c r="D7" s="5">
        <f t="shared" si="0"/>
        <v>600</v>
      </c>
      <c r="E7" s="6">
        <f t="shared" si="1"/>
        <v>0.25</v>
      </c>
    </row>
    <row r="8" spans="1:5">
      <c r="A8" s="4" t="s">
        <v>22</v>
      </c>
      <c r="B8" s="5">
        <f>SUMPRODUCT((Ventas!$C$5:$C$19=A8)*Ventas!$D$5:$D$19*Ventas!$E$5:$E$19)</f>
        <v>5360</v>
      </c>
      <c r="C8" s="5">
        <f>SUMPRODUCT((Ventas!$C$5:$C$19=A8)*Ventas!$D$5:$D$19*Ventas!$F$5:$F$19)</f>
        <v>2960</v>
      </c>
      <c r="D8" s="5">
        <f t="shared" si="0"/>
        <v>2400</v>
      </c>
      <c r="E8" s="6">
        <f t="shared" si="1"/>
        <v>0.44776119402985076</v>
      </c>
    </row>
    <row r="9" spans="1:5">
      <c r="A9" s="4" t="s">
        <v>18</v>
      </c>
      <c r="B9" s="5">
        <f>SUMPRODUCT((Ventas!$C$5:$C$19=A9)*Ventas!$D$5:$D$19*Ventas!$E$5:$E$19)</f>
        <v>5190</v>
      </c>
      <c r="C9" s="5">
        <f>SUMPRODUCT((Ventas!$C$5:$C$19=A9)*Ventas!$D$5:$D$19*Ventas!$F$5:$F$19)</f>
        <v>3690</v>
      </c>
      <c r="D9" s="5">
        <f t="shared" si="0"/>
        <v>1500</v>
      </c>
      <c r="E9" s="6">
        <f t="shared" si="1"/>
        <v>0.28901734104046245</v>
      </c>
    </row>
    <row r="10" spans="1:5">
      <c r="A10" s="4" t="s">
        <v>20</v>
      </c>
      <c r="B10" s="5">
        <f>SUMPRODUCT((Ventas!$C$5:$C$19=A10)*Ventas!$D$5:$D$19*Ventas!$E$5:$E$19)</f>
        <v>1710</v>
      </c>
      <c r="C10" s="5">
        <f>SUMPRODUCT((Ventas!$C$5:$C$19=A10)*Ventas!$D$5:$D$19*Ventas!$F$5:$F$19)</f>
        <v>1260</v>
      </c>
      <c r="D10" s="5">
        <f t="shared" si="0"/>
        <v>450</v>
      </c>
      <c r="E10" s="6">
        <f t="shared" si="1"/>
        <v>0.26315789473684209</v>
      </c>
    </row>
    <row r="11" spans="1:5">
      <c r="A11" s="4" t="s">
        <v>14</v>
      </c>
      <c r="B11" s="5">
        <f>SUMPRODUCT((Ventas!$C$5:$C$19=A11)*Ventas!$D$5:$D$19*Ventas!$E$5:$E$19)</f>
        <v>3150</v>
      </c>
      <c r="C11" s="5">
        <f>SUMPRODUCT((Ventas!$C$5:$C$19=A11)*Ventas!$D$5:$D$19*Ventas!$F$5:$F$19)</f>
        <v>2700</v>
      </c>
      <c r="D11" s="5">
        <f t="shared" si="0"/>
        <v>450</v>
      </c>
      <c r="E11" s="6">
        <f t="shared" si="1"/>
        <v>0.14285714285714285</v>
      </c>
    </row>
    <row r="12" spans="1:5">
      <c r="A12" s="4" t="s">
        <v>24</v>
      </c>
      <c r="B12" s="5">
        <f>SUMPRODUCT((Ventas!$C$5:$C$19=A12)*Ventas!$D$5:$D$19*Ventas!$E$5:$E$19)</f>
        <v>3910</v>
      </c>
      <c r="C12" s="5">
        <f>SUMPRODUCT((Ventas!$C$5:$C$19=A12)*Ventas!$D$5:$D$19*Ventas!$F$5:$F$19)</f>
        <v>3060</v>
      </c>
      <c r="D12" s="5">
        <f t="shared" si="0"/>
        <v>850</v>
      </c>
      <c r="E12" s="6">
        <f t="shared" si="1"/>
        <v>0.21739130434782608</v>
      </c>
    </row>
    <row r="13" spans="1:5">
      <c r="A13" s="4" t="s">
        <v>26</v>
      </c>
      <c r="B13" s="5">
        <f>SUMPRODUCT((Ventas!$C$5:$C$19=A13)*Ventas!$D$5:$D$19*Ventas!$E$5:$E$19)</f>
        <v>6870</v>
      </c>
      <c r="C13" s="5">
        <f>SUMPRODUCT((Ventas!$C$5:$C$19=A13)*Ventas!$D$5:$D$19*Ventas!$F$5:$F$19)</f>
        <v>4430</v>
      </c>
      <c r="D13" s="5">
        <f t="shared" si="0"/>
        <v>2440</v>
      </c>
      <c r="E13" s="6">
        <f t="shared" si="1"/>
        <v>0.35516739446870449</v>
      </c>
    </row>
    <row r="14" spans="1:5">
      <c r="A14" s="4" t="s">
        <v>29</v>
      </c>
      <c r="B14" s="5">
        <f>SUMPRODUCT((Ventas!$C$5:$C$19=A14)*Ventas!$D$5:$D$19*Ventas!$E$5:$E$19)</f>
        <v>3380</v>
      </c>
      <c r="C14" s="5">
        <f>SUMPRODUCT((Ventas!$C$5:$C$19=A14)*Ventas!$D$5:$D$19*Ventas!$F$5:$F$19)</f>
        <v>2535</v>
      </c>
      <c r="D14" s="5">
        <f t="shared" si="0"/>
        <v>845</v>
      </c>
      <c r="E14" s="6">
        <f t="shared" si="1"/>
        <v>0.25</v>
      </c>
    </row>
    <row r="15" spans="1:5">
      <c r="A15" s="4"/>
      <c r="B15" s="5"/>
      <c r="C15" s="5"/>
      <c r="D15" s="5"/>
      <c r="E15" s="6"/>
    </row>
    <row r="16" spans="1:5">
      <c r="A16" s="7" t="s">
        <v>34</v>
      </c>
      <c r="B16" s="8">
        <f>SUM(B5:B14)</f>
        <v>44580</v>
      </c>
      <c r="C16" s="8">
        <f>SUM(C5:C14)</f>
        <v>32305</v>
      </c>
      <c r="D16" s="8">
        <f>SUM(D5:D14)</f>
        <v>12275</v>
      </c>
      <c r="E16" s="9">
        <f>IFERROR(D16/B16,0)</f>
        <v>0.27534768954688199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/>
  </sheetViews>
  <sheetFormatPr baseColWidth="10" defaultColWidth="8.796875" defaultRowHeight="13.8"/>
  <cols>
    <col min="1" max="1" width="20" customWidth="1"/>
    <col min="2" max="3" width="14" customWidth="1"/>
    <col min="4" max="4" width="32" customWidth="1"/>
  </cols>
  <sheetData>
    <row r="1" spans="1:4" ht="22.35" customHeight="1">
      <c r="A1" s="1" t="s">
        <v>40</v>
      </c>
      <c r="B1" s="1"/>
      <c r="C1" s="1"/>
      <c r="D1" s="1"/>
    </row>
    <row r="2" spans="1:4" ht="17.55" customHeight="1">
      <c r="A2" s="2" t="s">
        <v>1</v>
      </c>
      <c r="B2" s="2"/>
      <c r="C2" s="2"/>
      <c r="D2" s="2"/>
    </row>
    <row r="4" spans="1:4" ht="17.55" customHeight="1">
      <c r="A4" s="3" t="s">
        <v>41</v>
      </c>
      <c r="B4" s="3" t="s">
        <v>42</v>
      </c>
      <c r="C4" s="3" t="s">
        <v>43</v>
      </c>
      <c r="D4" s="3" t="s">
        <v>44</v>
      </c>
    </row>
    <row r="5" spans="1:4">
      <c r="A5" s="4" t="s">
        <v>45</v>
      </c>
      <c r="B5" s="5">
        <v>3000</v>
      </c>
      <c r="C5" s="4" t="s">
        <v>46</v>
      </c>
      <c r="D5" s="4" t="s">
        <v>47</v>
      </c>
    </row>
    <row r="6" spans="1:4">
      <c r="A6" s="4" t="s">
        <v>48</v>
      </c>
      <c r="B6" s="5">
        <v>700</v>
      </c>
      <c r="C6" s="4" t="s">
        <v>46</v>
      </c>
      <c r="D6" s="4" t="s">
        <v>49</v>
      </c>
    </row>
    <row r="7" spans="1:4">
      <c r="A7" s="4" t="s">
        <v>50</v>
      </c>
      <c r="B7" s="5">
        <v>200</v>
      </c>
      <c r="C7" s="4" t="s">
        <v>46</v>
      </c>
      <c r="D7" s="4" t="s">
        <v>49</v>
      </c>
    </row>
    <row r="8" spans="1:4">
      <c r="A8" s="4" t="s">
        <v>51</v>
      </c>
      <c r="B8" s="5">
        <v>450</v>
      </c>
      <c r="C8" s="4" t="s">
        <v>46</v>
      </c>
      <c r="D8" s="4" t="s">
        <v>52</v>
      </c>
    </row>
    <row r="9" spans="1:4">
      <c r="A9" s="4" t="s">
        <v>53</v>
      </c>
      <c r="B9" s="5">
        <v>1600</v>
      </c>
      <c r="C9" s="4" t="s">
        <v>46</v>
      </c>
      <c r="D9" s="4" t="s">
        <v>54</v>
      </c>
    </row>
    <row r="10" spans="1:4">
      <c r="A10" s="4" t="s">
        <v>55</v>
      </c>
      <c r="B10" s="5">
        <v>550</v>
      </c>
      <c r="C10" s="4" t="s">
        <v>46</v>
      </c>
      <c r="D10" s="4" t="s">
        <v>56</v>
      </c>
    </row>
    <row r="11" spans="1:4">
      <c r="A11" s="4"/>
      <c r="B11" s="5"/>
      <c r="C11" s="4"/>
      <c r="D11" s="4"/>
    </row>
    <row r="12" spans="1:4">
      <c r="A12" s="10" t="s">
        <v>57</v>
      </c>
      <c r="B12" s="11">
        <f>SUM(B5:B10)</f>
        <v>6500</v>
      </c>
      <c r="C12" s="10"/>
      <c r="D1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tabSelected="1" workbookViewId="0">
      <selection activeCell="D19" sqref="D19"/>
    </sheetView>
  </sheetViews>
  <sheetFormatPr baseColWidth="10" defaultColWidth="8.796875" defaultRowHeight="13.8"/>
  <cols>
    <col min="1" max="1" width="28" customWidth="1"/>
    <col min="2" max="2" width="19.69921875" customWidth="1"/>
    <col min="3" max="3" width="4" customWidth="1"/>
    <col min="4" max="4" width="38.5" customWidth="1"/>
    <col min="5" max="5" width="45" customWidth="1"/>
  </cols>
  <sheetData>
    <row r="1" spans="1:5" ht="22.35" customHeight="1">
      <c r="A1" s="19" t="s">
        <v>58</v>
      </c>
      <c r="B1" s="19"/>
      <c r="C1" s="19"/>
      <c r="D1" s="19"/>
      <c r="E1" s="19"/>
    </row>
    <row r="2" spans="1:5" ht="17.55" customHeight="1">
      <c r="A2" s="20" t="s">
        <v>1</v>
      </c>
      <c r="B2" s="20"/>
      <c r="C2" s="20"/>
      <c r="D2" s="20"/>
      <c r="E2" s="20"/>
    </row>
    <row r="4" spans="1:5" ht="17.55" customHeight="1">
      <c r="A4" s="16" t="s">
        <v>59</v>
      </c>
      <c r="B4" s="12">
        <f>Ventas!E21</f>
        <v>44580</v>
      </c>
      <c r="C4" s="4"/>
      <c r="D4" s="17" t="s">
        <v>60</v>
      </c>
      <c r="E4" s="13" t="str">
        <f>IF(B8&gt;=0,"Ganancia","Pérdida")</f>
        <v>Ganancia</v>
      </c>
    </row>
    <row r="5" spans="1:5" ht="15.6">
      <c r="A5" s="17" t="s">
        <v>61</v>
      </c>
      <c r="B5" s="14">
        <f>Ventas!F21</f>
        <v>32305</v>
      </c>
      <c r="C5" s="4"/>
      <c r="D5" s="17" t="s">
        <v>62</v>
      </c>
      <c r="E5" s="13" t="str">
        <f>IF(B8&gt;=0,"El negocio cubre costos y deja utilidad.","Aún falta vender más o mejorar margen.")</f>
        <v>El negocio cubre costos y deja utilidad.</v>
      </c>
    </row>
    <row r="6" spans="1:5" ht="15.6">
      <c r="A6" s="17" t="s">
        <v>38</v>
      </c>
      <c r="B6" s="14">
        <f>B4-B5</f>
        <v>12275</v>
      </c>
      <c r="C6" s="4"/>
      <c r="D6" s="17" t="s">
        <v>63</v>
      </c>
      <c r="E6" s="14">
        <f>IFERROR(B7/(B6/B4),0)</f>
        <v>23606.517311608965</v>
      </c>
    </row>
    <row r="7" spans="1:5" ht="15.6">
      <c r="A7" s="17" t="s">
        <v>64</v>
      </c>
      <c r="B7" s="14">
        <f>'Costos Fijos'!B12</f>
        <v>6500</v>
      </c>
      <c r="C7" s="4"/>
      <c r="D7" s="17" t="s">
        <v>65</v>
      </c>
      <c r="E7" s="14">
        <f>B4-E6</f>
        <v>20973.482688391035</v>
      </c>
    </row>
    <row r="8" spans="1:5" ht="15.6">
      <c r="A8" s="17" t="s">
        <v>66</v>
      </c>
      <c r="B8" s="14">
        <f>B6-B7</f>
        <v>5775</v>
      </c>
      <c r="C8" s="4"/>
      <c r="D8" s="17" t="s">
        <v>67</v>
      </c>
      <c r="E8" s="14">
        <f>B4*0.1</f>
        <v>4458</v>
      </c>
    </row>
    <row r="9" spans="1:5" ht="15.6">
      <c r="A9" s="17" t="s">
        <v>68</v>
      </c>
      <c r="B9" s="15">
        <f>IFERROR(B8/B4,0)</f>
        <v>0.12954239569313594</v>
      </c>
      <c r="C9" s="4"/>
      <c r="D9" s="4"/>
      <c r="E9" s="4"/>
    </row>
  </sheetData>
  <mergeCells count="2">
    <mergeCell ref="A1:E1"/>
    <mergeCell ref="A2:E2"/>
  </mergeCells>
  <conditionalFormatting sqref="B8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</vt:lpstr>
      <vt:lpstr>Costos Variables</vt:lpstr>
      <vt:lpstr>Costos Fijos</vt:lpstr>
      <vt:lpstr>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DANIEL RAFAEL LOPEZ HERNANDEZ</cp:lastModifiedBy>
  <dcterms:modified xsi:type="dcterms:W3CDTF">2026-04-28T03:34:34Z</dcterms:modified>
</cp:coreProperties>
</file>